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0" yWindow="1650" windowWidth="9690" windowHeight="5715" tabRatio="777" activeTab="1"/>
  </bookViews>
  <sheets>
    <sheet name="Aggregate weight calculator" sheetId="1" r:id="rId1"/>
    <sheet name="Combined grading calculator" sheetId="2" r:id="rId2"/>
    <sheet name="Sprayed Concrete Grading Plot" sheetId="3" r:id="rId3"/>
    <sheet name="Envelopes Data Sheet" sheetId="4" r:id="rId4"/>
  </sheets>
  <definedNames>
    <definedName name="_xlnm.Print_Area" localSheetId="0">'Aggregate weight calculator'!$A$1:$F$21</definedName>
    <definedName name="_xlnm.Print_Area" localSheetId="1">'Combined grading calculator'!$A$1:$S$34</definedName>
    <definedName name="_xlnm.Print_Area" localSheetId="3">'Envelopes Data Sheet'!$A$1:$C$28</definedName>
    <definedName name="_xlnm.Print_Area">$A$1:$F$9</definedName>
  </definedNames>
  <calcPr fullCalcOnLoad="1"/>
</workbook>
</file>

<file path=xl/sharedStrings.xml><?xml version="1.0" encoding="utf-8"?>
<sst xmlns="http://schemas.openxmlformats.org/spreadsheetml/2006/main" count="45" uniqueCount="44">
  <si>
    <t>Particle Size (mm)</t>
  </si>
  <si>
    <t>BS Sieve Size (mm)</t>
  </si>
  <si>
    <t>ISO Sieve size (mm)</t>
  </si>
  <si>
    <t>COMBINED    GRADING    ANALYSIS</t>
  </si>
  <si>
    <t>% Passing</t>
  </si>
  <si>
    <t>F. M.</t>
  </si>
  <si>
    <t>%</t>
  </si>
  <si>
    <t>Combined grading</t>
  </si>
  <si>
    <t>Aggregate dry batch %</t>
  </si>
  <si>
    <t>Aggregate weight</t>
  </si>
  <si>
    <t>Total aggregates:</t>
  </si>
  <si>
    <t>Microsilica</t>
  </si>
  <si>
    <t>Material Source:</t>
  </si>
  <si>
    <t>Total aggregates in mix design</t>
  </si>
  <si>
    <t>Manual input combined grading</t>
  </si>
  <si>
    <t xml:space="preserve">Project: </t>
  </si>
  <si>
    <t>Material</t>
  </si>
  <si>
    <t>Target w/c</t>
  </si>
  <si>
    <t>Weight</t>
  </si>
  <si>
    <t>Required Aggregates</t>
  </si>
  <si>
    <t>Please enter weights and volumes of mix constituents to calculate required aggregate weight</t>
  </si>
  <si>
    <t>Cement</t>
  </si>
  <si>
    <t>PFA</t>
  </si>
  <si>
    <t>GGBS</t>
  </si>
  <si>
    <t>Superplasticiser</t>
  </si>
  <si>
    <t>Retarders</t>
  </si>
  <si>
    <t>Hydration control admix</t>
  </si>
  <si>
    <t>Thixotropic admix</t>
  </si>
  <si>
    <t>Bond improvers</t>
  </si>
  <si>
    <t>Accelerators</t>
  </si>
  <si>
    <t>Type</t>
  </si>
  <si>
    <t>Total weight (without aggregates)</t>
  </si>
  <si>
    <t>Aggregate batch weights</t>
  </si>
  <si>
    <t>Moisture Content</t>
  </si>
  <si>
    <t>Fibres - synthetic</t>
  </si>
  <si>
    <t>Fibres - steel</t>
  </si>
  <si>
    <t>Total water:</t>
  </si>
  <si>
    <t>ISO</t>
  </si>
  <si>
    <t>BS</t>
  </si>
  <si>
    <t>Sieve size</t>
  </si>
  <si>
    <t>EFNARC Specification</t>
  </si>
  <si>
    <t>Assumed base concrete density (typically between 2300 and 2400kg/m3)</t>
  </si>
  <si>
    <t>Any values not available should be entred as "#n/a" in % passing columns</t>
  </si>
  <si>
    <t>Admixture dose</t>
  </si>
</sst>
</file>

<file path=xl/styles.xml><?xml version="1.0" encoding="utf-8"?>
<styleSheet xmlns="http://schemas.openxmlformats.org/spreadsheetml/2006/main">
  <numFmts count="3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0.0%"/>
    <numFmt numFmtId="181" formatCode="General\ &quot;mm&quot;"/>
    <numFmt numFmtId="182" formatCode="0\ &quot;kg&quot;"/>
    <numFmt numFmtId="183" formatCode="General\ &quot;litres&quot;"/>
    <numFmt numFmtId="184" formatCode="0.00\ &quot;kg&quot;"/>
    <numFmt numFmtId="185" formatCode="0\ &quot;kg/m3&quot;"/>
  </numFmts>
  <fonts count="35">
    <font>
      <sz val="10"/>
      <name val="Courier"/>
      <family val="0"/>
    </font>
    <font>
      <b/>
      <sz val="10"/>
      <name val="Courier"/>
      <family val="0"/>
    </font>
    <font>
      <i/>
      <sz val="10"/>
      <name val="Courier"/>
      <family val="0"/>
    </font>
    <font>
      <b/>
      <i/>
      <sz val="10"/>
      <name val="Courier"/>
      <family val="0"/>
    </font>
    <font>
      <sz val="12"/>
      <name val="Courie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"/>
      <name val="Arial"/>
      <family val="2"/>
    </font>
    <font>
      <sz val="8"/>
      <name val="Arial"/>
      <family val="2"/>
    </font>
    <font>
      <sz val="5"/>
      <name val="Arial"/>
      <family val="2"/>
    </font>
    <font>
      <sz val="19.75"/>
      <name val="Arial"/>
      <family val="0"/>
    </font>
    <font>
      <sz val="20.25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6"/>
      <color indexed="39"/>
      <name val="Arial"/>
      <family val="2"/>
    </font>
    <font>
      <sz val="14"/>
      <color indexed="10"/>
      <name val="Arial"/>
      <family val="2"/>
    </font>
    <font>
      <sz val="18.75"/>
      <name val="Arial"/>
      <family val="0"/>
    </font>
    <font>
      <sz val="19.25"/>
      <name val="Arial"/>
      <family val="0"/>
    </font>
    <font>
      <sz val="13.25"/>
      <name val="Arial"/>
      <family val="2"/>
    </font>
    <font>
      <sz val="13.25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40"/>
      <name val="Arial"/>
      <family val="2"/>
    </font>
    <font>
      <sz val="10.5"/>
      <name val="Arial"/>
      <family val="2"/>
    </font>
    <font>
      <b/>
      <sz val="15"/>
      <color indexed="12"/>
      <name val="Arial"/>
      <family val="2"/>
    </font>
    <font>
      <b/>
      <sz val="8.75"/>
      <name val="Arial"/>
      <family val="2"/>
    </font>
    <font>
      <sz val="6"/>
      <color indexed="4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3" fillId="0" borderId="0" xfId="0" applyFont="1" applyAlignment="1">
      <alignment/>
    </xf>
    <xf numFmtId="0" fontId="19" fillId="0" borderId="0" xfId="0" applyFont="1" applyFill="1" applyAlignment="1">
      <alignment/>
    </xf>
    <xf numFmtId="0" fontId="5" fillId="0" borderId="0" xfId="0" applyNumberFormat="1" applyFont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" xfId="0" applyNumberFormat="1" applyFont="1" applyBorder="1" applyAlignment="1">
      <alignment horizontal="left" vertical="top" wrapText="1"/>
    </xf>
    <xf numFmtId="0" fontId="18" fillId="0" borderId="3" xfId="0" applyNumberFormat="1" applyFont="1" applyBorder="1" applyAlignment="1">
      <alignment horizontal="left" vertical="top" wrapText="1"/>
    </xf>
    <xf numFmtId="0" fontId="18" fillId="0" borderId="2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4" xfId="0" applyNumberFormat="1" applyFont="1" applyBorder="1" applyAlignment="1">
      <alignment horizontal="right" vertical="top"/>
    </xf>
    <xf numFmtId="0" fontId="18" fillId="0" borderId="4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182" fontId="1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18" fillId="2" borderId="1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179" fontId="29" fillId="0" borderId="0" xfId="0" applyNumberFormat="1" applyFont="1" applyAlignment="1">
      <alignment/>
    </xf>
    <xf numFmtId="0" fontId="5" fillId="3" borderId="1" xfId="0" applyFont="1" applyFill="1" applyBorder="1" applyAlignment="1">
      <alignment/>
    </xf>
    <xf numFmtId="182" fontId="5" fillId="3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184" fontId="5" fillId="3" borderId="1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18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80" fontId="28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178" fontId="28" fillId="0" borderId="0" xfId="0" applyNumberFormat="1" applyFont="1" applyBorder="1" applyAlignment="1">
      <alignment/>
    </xf>
    <xf numFmtId="178" fontId="29" fillId="0" borderId="0" xfId="0" applyNumberFormat="1" applyFont="1" applyBorder="1" applyAlignment="1">
      <alignment/>
    </xf>
    <xf numFmtId="0" fontId="5" fillId="3" borderId="1" xfId="0" applyFont="1" applyFill="1" applyBorder="1" applyAlignment="1">
      <alignment horizontal="right"/>
    </xf>
    <xf numFmtId="10" fontId="5" fillId="3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178" fontId="5" fillId="0" borderId="0" xfId="0" applyNumberFormat="1" applyFont="1" applyFill="1" applyBorder="1" applyAlignment="1">
      <alignment/>
    </xf>
    <xf numFmtId="18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81" fontId="13" fillId="0" borderId="1" xfId="0" applyNumberFormat="1" applyFont="1" applyBorder="1" applyAlignment="1">
      <alignment horizontal="right"/>
    </xf>
    <xf numFmtId="181" fontId="13" fillId="0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vertical="center" wrapText="1"/>
    </xf>
    <xf numFmtId="182" fontId="15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185" fontId="5" fillId="0" borderId="0" xfId="0" applyNumberFormat="1" applyFont="1" applyAlignment="1">
      <alignment/>
    </xf>
    <xf numFmtId="185" fontId="5" fillId="3" borderId="1" xfId="0" applyNumberFormat="1" applyFont="1" applyFill="1" applyBorder="1" applyAlignment="1">
      <alignment/>
    </xf>
    <xf numFmtId="182" fontId="18" fillId="2" borderId="1" xfId="0" applyNumberFormat="1" applyFont="1" applyFill="1" applyBorder="1" applyAlignment="1">
      <alignment/>
    </xf>
    <xf numFmtId="0" fontId="15" fillId="0" borderId="5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8" fillId="0" borderId="4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wrapText="1"/>
    </xf>
  </cellXfs>
  <cellStyles count="5">
    <cellStyle name="Normal" xfId="0"/>
    <cellStyle name="Comma" xfId="15"/>
    <cellStyle name="Comma [0]" xfId="16"/>
    <cellStyle name="Currency" xfId="17"/>
    <cellStyle name="Currency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4475"/>
          <c:w val="0.9245"/>
          <c:h val="0.90075"/>
        </c:manualLayout>
      </c:layout>
      <c:scatterChart>
        <c:scatterStyle val="line"/>
        <c:varyColors val="0"/>
        <c:ser>
          <c:idx val="7"/>
          <c:order val="0"/>
          <c:tx>
            <c:strRef>
              <c:f>'Combined grading calculator'!$G$13</c:f>
              <c:strCache>
                <c:ptCount val="1"/>
                <c:pt idx="0">
                  <c:v>Combined grading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'Combined grading calculator'!$A$15:$A$27</c:f>
              <c:numCache/>
            </c:numRef>
          </c:xVal>
          <c:yVal>
            <c:numRef>
              <c:f>'Combined grading calculator'!$G$15:$G$27</c:f>
              <c:numCache/>
            </c:numRef>
          </c:yVal>
          <c:smooth val="0"/>
        </c:ser>
        <c:ser>
          <c:idx val="3"/>
          <c:order val="1"/>
          <c:tx>
            <c:strRef>
              <c:f>'Envelopes Data Sheet'!$B$1</c:f>
              <c:strCache>
                <c:ptCount val="1"/>
                <c:pt idx="0">
                  <c:v>EFNARC Specification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38100">
                <a:solidFill>
                  <a:srgbClr val="00CCFF"/>
                </a:solidFill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CC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'Envelopes Data Sheet'!$A$3:$A$21</c:f>
              <c:numCache>
                <c:ptCount val="19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0.075</c:v>
                </c:pt>
                <c:pt idx="9">
                  <c:v>0.15</c:v>
                </c:pt>
                <c:pt idx="10">
                  <c:v>0.3</c:v>
                </c:pt>
                <c:pt idx="11">
                  <c:v>0.6</c:v>
                </c:pt>
                <c:pt idx="12">
                  <c:v>1.18</c:v>
                </c:pt>
                <c:pt idx="13">
                  <c:v>2.36</c:v>
                </c:pt>
                <c:pt idx="14">
                  <c:v>3.35</c:v>
                </c:pt>
                <c:pt idx="15">
                  <c:v>5</c:v>
                </c:pt>
                <c:pt idx="16">
                  <c:v>6.3</c:v>
                </c:pt>
                <c:pt idx="17">
                  <c:v>10</c:v>
                </c:pt>
                <c:pt idx="18">
                  <c:v>14</c:v>
                </c:pt>
              </c:numCache>
            </c:numRef>
          </c:xVal>
          <c:yVal>
            <c:numRef>
              <c:f>'Envelopes Data Sheet'!$B$3:$B$21</c:f>
              <c:numCache>
                <c:ptCount val="19"/>
                <c:pt idx="0">
                  <c:v>4</c:v>
                </c:pt>
                <c:pt idx="1">
                  <c:v>11</c:v>
                </c:pt>
                <c:pt idx="2">
                  <c:v>22</c:v>
                </c:pt>
                <c:pt idx="3">
                  <c:v>37</c:v>
                </c:pt>
                <c:pt idx="4">
                  <c:v>55</c:v>
                </c:pt>
                <c:pt idx="5">
                  <c:v>73</c:v>
                </c:pt>
                <c:pt idx="6">
                  <c:v>90</c:v>
                </c:pt>
                <c:pt idx="7">
                  <c:v>100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'Envelopes Data Sheet'!$C$1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CC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'Envelopes Data Sheet'!$A$3:$A$21</c:f>
              <c:numCache>
                <c:ptCount val="19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0.075</c:v>
                </c:pt>
                <c:pt idx="9">
                  <c:v>0.15</c:v>
                </c:pt>
                <c:pt idx="10">
                  <c:v>0.3</c:v>
                </c:pt>
                <c:pt idx="11">
                  <c:v>0.6</c:v>
                </c:pt>
                <c:pt idx="12">
                  <c:v>1.18</c:v>
                </c:pt>
                <c:pt idx="13">
                  <c:v>2.36</c:v>
                </c:pt>
                <c:pt idx="14">
                  <c:v>3.35</c:v>
                </c:pt>
                <c:pt idx="15">
                  <c:v>5</c:v>
                </c:pt>
                <c:pt idx="16">
                  <c:v>6.3</c:v>
                </c:pt>
                <c:pt idx="17">
                  <c:v>10</c:v>
                </c:pt>
                <c:pt idx="18">
                  <c:v>14</c:v>
                </c:pt>
              </c:numCache>
            </c:numRef>
          </c:xVal>
          <c:yVal>
            <c:numRef>
              <c:f>'Envelopes Data Sheet'!$C$3:$C$21</c:f>
              <c:numCache>
                <c:ptCount val="19"/>
                <c:pt idx="0">
                  <c:v>12</c:v>
                </c:pt>
                <c:pt idx="1">
                  <c:v>26</c:v>
                </c:pt>
                <c:pt idx="2">
                  <c:v>50</c:v>
                </c:pt>
                <c:pt idx="3">
                  <c:v>72</c:v>
                </c:pt>
                <c:pt idx="4">
                  <c:v>90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'Envelopes Data Sheet'!$D$1</c:f>
              <c:strCache>
                <c:ptCount val="1"/>
                <c:pt idx="0">
                  <c:v>ISO Sieve size (mm)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'Envelopes Data Sheet'!$A$2:$A$21</c:f>
              <c:numCache>
                <c:ptCount val="20"/>
                <c:pt idx="0">
                  <c:v>0.063</c:v>
                </c:pt>
                <c:pt idx="1">
                  <c:v>0.125</c:v>
                </c:pt>
                <c:pt idx="2">
                  <c:v>0.25</c:v>
                </c:pt>
                <c:pt idx="3">
                  <c:v>0.5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8</c:v>
                </c:pt>
                <c:pt idx="8">
                  <c:v>16</c:v>
                </c:pt>
                <c:pt idx="9">
                  <c:v>0.075</c:v>
                </c:pt>
                <c:pt idx="10">
                  <c:v>0.15</c:v>
                </c:pt>
                <c:pt idx="11">
                  <c:v>0.3</c:v>
                </c:pt>
                <c:pt idx="12">
                  <c:v>0.6</c:v>
                </c:pt>
                <c:pt idx="13">
                  <c:v>1.18</c:v>
                </c:pt>
                <c:pt idx="14">
                  <c:v>2.36</c:v>
                </c:pt>
                <c:pt idx="15">
                  <c:v>3.35</c:v>
                </c:pt>
                <c:pt idx="16">
                  <c:v>5</c:v>
                </c:pt>
                <c:pt idx="17">
                  <c:v>6.3</c:v>
                </c:pt>
                <c:pt idx="18">
                  <c:v>10</c:v>
                </c:pt>
                <c:pt idx="19">
                  <c:v>14</c:v>
                </c:pt>
              </c:numCache>
            </c:numRef>
          </c:xVal>
          <c:yVal>
            <c:numRef>
              <c:f>'Envelopes Data Sheet'!$D$2:$D$21</c:f>
              <c:numCach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'Envelopes Data Sheet'!$E$1</c:f>
              <c:strCache>
                <c:ptCount val="1"/>
                <c:pt idx="0">
                  <c:v>BS Sieve Size (mm)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'Envelopes Data Sheet'!$A$11:$A$23</c:f>
              <c:numCache>
                <c:ptCount val="13"/>
                <c:pt idx="0">
                  <c:v>0.075</c:v>
                </c:pt>
                <c:pt idx="1">
                  <c:v>0.15</c:v>
                </c:pt>
                <c:pt idx="2">
                  <c:v>0.3</c:v>
                </c:pt>
                <c:pt idx="3">
                  <c:v>0.6</c:v>
                </c:pt>
                <c:pt idx="4">
                  <c:v>1.18</c:v>
                </c:pt>
                <c:pt idx="5">
                  <c:v>2.36</c:v>
                </c:pt>
                <c:pt idx="6">
                  <c:v>3.35</c:v>
                </c:pt>
                <c:pt idx="7">
                  <c:v>5</c:v>
                </c:pt>
                <c:pt idx="8">
                  <c:v>6.3</c:v>
                </c:pt>
                <c:pt idx="9">
                  <c:v>10</c:v>
                </c:pt>
                <c:pt idx="10">
                  <c:v>14</c:v>
                </c:pt>
                <c:pt idx="11">
                  <c:v>20</c:v>
                </c:pt>
                <c:pt idx="12">
                  <c:v>37.5</c:v>
                </c:pt>
              </c:numCache>
            </c:numRef>
          </c:xVal>
          <c:yVal>
            <c:numRef>
              <c:f>'Envelopes Data Sheet'!$E$11:$E$23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9877579"/>
        <c:axId val="2027300"/>
      </c:scatterChart>
      <c:valAx>
        <c:axId val="5987757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Particle size (mm)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2027300"/>
        <c:crosses val="autoZero"/>
        <c:crossBetween val="midCat"/>
        <c:dispUnits/>
      </c:valAx>
      <c:valAx>
        <c:axId val="20273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Percentage passing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59877579"/>
        <c:crossesAt val="0.01"/>
        <c:crossBetween val="midCat"/>
        <c:dispUnits/>
        <c:majorUnit val="10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4725"/>
          <c:y val="0.7165"/>
          <c:w val="0.28675"/>
          <c:h val="0.147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3725"/>
          <c:w val="0.87375"/>
          <c:h val="0.8805"/>
        </c:manualLayout>
      </c:layout>
      <c:scatterChart>
        <c:scatterStyle val="line"/>
        <c:varyColors val="0"/>
        <c:ser>
          <c:idx val="7"/>
          <c:order val="0"/>
          <c:tx>
            <c:strRef>
              <c:f>'Combined grading calculator'!$G$13</c:f>
              <c:strCache>
                <c:ptCount val="1"/>
                <c:pt idx="0">
                  <c:v>Combined grading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'Combined grading calculator'!$A$15:$A$27</c:f>
              <c:numCache>
                <c:ptCount val="13"/>
                <c:pt idx="0">
                  <c:v>16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0.5</c:v>
                </c:pt>
                <c:pt idx="6">
                  <c:v>0.25</c:v>
                </c:pt>
                <c:pt idx="7">
                  <c:v>0.125</c:v>
                </c:pt>
                <c:pt idx="8">
                  <c:v>0.063</c:v>
                </c:pt>
              </c:numCache>
            </c:numRef>
          </c:xVal>
          <c:yVal>
            <c:numRef>
              <c:f>'Combined grading calculator'!$G$15:$G$27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'Envelopes Data Sheet'!#REF!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'Envelopes Data Sheet'!$A$3:$A$21</c:f>
              <c:numCache>
                <c:ptCount val="19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0.075</c:v>
                </c:pt>
                <c:pt idx="9">
                  <c:v>0.15</c:v>
                </c:pt>
                <c:pt idx="10">
                  <c:v>0.3</c:v>
                </c:pt>
                <c:pt idx="11">
                  <c:v>0.6</c:v>
                </c:pt>
                <c:pt idx="12">
                  <c:v>1.18</c:v>
                </c:pt>
                <c:pt idx="13">
                  <c:v>2.36</c:v>
                </c:pt>
                <c:pt idx="14">
                  <c:v>3.35</c:v>
                </c:pt>
                <c:pt idx="15">
                  <c:v>5</c:v>
                </c:pt>
                <c:pt idx="16">
                  <c:v>6.3</c:v>
                </c:pt>
                <c:pt idx="17">
                  <c:v>10</c:v>
                </c:pt>
                <c:pt idx="18">
                  <c:v>14</c:v>
                </c:pt>
              </c:numCache>
            </c:numRef>
          </c:xVal>
          <c:yVal>
            <c:numRef>
              <c:f>'Envelopes Data Sheet'!#REF!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'Envelopes Data Sheet'!$B$1</c:f>
              <c:strCache>
                <c:ptCount val="1"/>
                <c:pt idx="0">
                  <c:v>EFNARC Specification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CC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'Envelopes Data Sheet'!$A$3:$A$21</c:f>
              <c:numCache>
                <c:ptCount val="19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0.075</c:v>
                </c:pt>
                <c:pt idx="9">
                  <c:v>0.15</c:v>
                </c:pt>
                <c:pt idx="10">
                  <c:v>0.3</c:v>
                </c:pt>
                <c:pt idx="11">
                  <c:v>0.6</c:v>
                </c:pt>
                <c:pt idx="12">
                  <c:v>1.18</c:v>
                </c:pt>
                <c:pt idx="13">
                  <c:v>2.36</c:v>
                </c:pt>
                <c:pt idx="14">
                  <c:v>3.35</c:v>
                </c:pt>
                <c:pt idx="15">
                  <c:v>5</c:v>
                </c:pt>
                <c:pt idx="16">
                  <c:v>6.3</c:v>
                </c:pt>
                <c:pt idx="17">
                  <c:v>10</c:v>
                </c:pt>
                <c:pt idx="18">
                  <c:v>14</c:v>
                </c:pt>
              </c:numCache>
            </c:numRef>
          </c:xVal>
          <c:yVal>
            <c:numRef>
              <c:f>'Envelopes Data Sheet'!$B$3:$B$21</c:f>
              <c:numCache>
                <c:ptCount val="19"/>
                <c:pt idx="0">
                  <c:v>4</c:v>
                </c:pt>
                <c:pt idx="1">
                  <c:v>11</c:v>
                </c:pt>
                <c:pt idx="2">
                  <c:v>22</c:v>
                </c:pt>
                <c:pt idx="3">
                  <c:v>37</c:v>
                </c:pt>
                <c:pt idx="4">
                  <c:v>55</c:v>
                </c:pt>
                <c:pt idx="5">
                  <c:v>73</c:v>
                </c:pt>
                <c:pt idx="6">
                  <c:v>90</c:v>
                </c:pt>
                <c:pt idx="7">
                  <c:v>100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'Envelopes Data Sheet'!$C$1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CC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'Envelopes Data Sheet'!$A$3:$A$21</c:f>
              <c:numCache>
                <c:ptCount val="19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0.075</c:v>
                </c:pt>
                <c:pt idx="9">
                  <c:v>0.15</c:v>
                </c:pt>
                <c:pt idx="10">
                  <c:v>0.3</c:v>
                </c:pt>
                <c:pt idx="11">
                  <c:v>0.6</c:v>
                </c:pt>
                <c:pt idx="12">
                  <c:v>1.18</c:v>
                </c:pt>
                <c:pt idx="13">
                  <c:v>2.36</c:v>
                </c:pt>
                <c:pt idx="14">
                  <c:v>3.35</c:v>
                </c:pt>
                <c:pt idx="15">
                  <c:v>5</c:v>
                </c:pt>
                <c:pt idx="16">
                  <c:v>6.3</c:v>
                </c:pt>
                <c:pt idx="17">
                  <c:v>10</c:v>
                </c:pt>
                <c:pt idx="18">
                  <c:v>14</c:v>
                </c:pt>
              </c:numCache>
            </c:numRef>
          </c:xVal>
          <c:yVal>
            <c:numRef>
              <c:f>'Envelopes Data Sheet'!$C$3:$C$21</c:f>
              <c:numCache>
                <c:ptCount val="19"/>
                <c:pt idx="0">
                  <c:v>12</c:v>
                </c:pt>
                <c:pt idx="1">
                  <c:v>26</c:v>
                </c:pt>
                <c:pt idx="2">
                  <c:v>50</c:v>
                </c:pt>
                <c:pt idx="3">
                  <c:v>72</c:v>
                </c:pt>
                <c:pt idx="4">
                  <c:v>90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'Envelopes Data Sheet'!$D$1</c:f>
              <c:strCache>
                <c:ptCount val="1"/>
                <c:pt idx="0">
                  <c:v>ISO Sieve size (mm)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'Envelopes Data Sheet'!$A$2:$A$21</c:f>
              <c:numCache>
                <c:ptCount val="20"/>
                <c:pt idx="0">
                  <c:v>0.063</c:v>
                </c:pt>
                <c:pt idx="1">
                  <c:v>0.125</c:v>
                </c:pt>
                <c:pt idx="2">
                  <c:v>0.25</c:v>
                </c:pt>
                <c:pt idx="3">
                  <c:v>0.5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8</c:v>
                </c:pt>
                <c:pt idx="8">
                  <c:v>16</c:v>
                </c:pt>
                <c:pt idx="9">
                  <c:v>0.075</c:v>
                </c:pt>
                <c:pt idx="10">
                  <c:v>0.15</c:v>
                </c:pt>
                <c:pt idx="11">
                  <c:v>0.3</c:v>
                </c:pt>
                <c:pt idx="12">
                  <c:v>0.6</c:v>
                </c:pt>
                <c:pt idx="13">
                  <c:v>1.18</c:v>
                </c:pt>
                <c:pt idx="14">
                  <c:v>2.36</c:v>
                </c:pt>
                <c:pt idx="15">
                  <c:v>3.35</c:v>
                </c:pt>
                <c:pt idx="16">
                  <c:v>5</c:v>
                </c:pt>
                <c:pt idx="17">
                  <c:v>6.3</c:v>
                </c:pt>
                <c:pt idx="18">
                  <c:v>10</c:v>
                </c:pt>
                <c:pt idx="19">
                  <c:v>14</c:v>
                </c:pt>
              </c:numCache>
            </c:numRef>
          </c:xVal>
          <c:yVal>
            <c:numRef>
              <c:f>'Envelopes Data Sheet'!$D$2:$D$21</c:f>
              <c:numCach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'Envelopes Data Sheet'!$E$1</c:f>
              <c:strCache>
                <c:ptCount val="1"/>
                <c:pt idx="0">
                  <c:v>BS Sieve Size (mm)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'Envelopes Data Sheet'!$A$11:$A$23</c:f>
              <c:numCache>
                <c:ptCount val="13"/>
                <c:pt idx="0">
                  <c:v>0.075</c:v>
                </c:pt>
                <c:pt idx="1">
                  <c:v>0.15</c:v>
                </c:pt>
                <c:pt idx="2">
                  <c:v>0.3</c:v>
                </c:pt>
                <c:pt idx="3">
                  <c:v>0.6</c:v>
                </c:pt>
                <c:pt idx="4">
                  <c:v>1.18</c:v>
                </c:pt>
                <c:pt idx="5">
                  <c:v>2.36</c:v>
                </c:pt>
                <c:pt idx="6">
                  <c:v>3.35</c:v>
                </c:pt>
                <c:pt idx="7">
                  <c:v>5</c:v>
                </c:pt>
                <c:pt idx="8">
                  <c:v>6.3</c:v>
                </c:pt>
                <c:pt idx="9">
                  <c:v>10</c:v>
                </c:pt>
                <c:pt idx="10">
                  <c:v>14</c:v>
                </c:pt>
                <c:pt idx="11">
                  <c:v>20</c:v>
                </c:pt>
                <c:pt idx="12">
                  <c:v>37.5</c:v>
                </c:pt>
              </c:numCache>
            </c:numRef>
          </c:xVal>
          <c:yVal>
            <c:numRef>
              <c:f>'Envelopes Data Sheet'!$E$11:$E$23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8245701"/>
        <c:axId val="29993582"/>
      </c:scatterChart>
      <c:valAx>
        <c:axId val="1824570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Particle size (mm)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</a:defRPr>
            </a:pPr>
          </a:p>
        </c:txPr>
        <c:crossAx val="29993582"/>
        <c:crosses val="autoZero"/>
        <c:crossBetween val="midCat"/>
        <c:dispUnits/>
      </c:valAx>
      <c:valAx>
        <c:axId val="299935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Percentage passing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18245701"/>
        <c:crossesAt val="0.01"/>
        <c:crossBetween val="midCat"/>
        <c:dispUnits/>
        <c:majorUnit val="10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5225"/>
          <c:y val="0.76575"/>
          <c:w val="0.2435"/>
          <c:h val="0.106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75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51" right="0.58" top="0.87" bottom="0.86" header="0.4" footer="0.5118110236220472"/>
  <pageSetup horizontalDpi="300" verticalDpi="300" orientation="landscape" paperSize="9"/>
  <headerFooter>
    <oddHeader>&amp;C&amp;"Arial,Bold"&amp;15Sprayed Concrete
Mix Design - Combined Grading</oddHeader>
    <oddFooter>&amp;L&amp;"Arial,Regular"EFNARC
European Sprayed Concrete Specification&amp;C&amp;"Arial,Regular"Version 1, October 2001&amp;R&amp;"Arial,Regular"Analysis: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1</xdr:row>
      <xdr:rowOff>57150</xdr:rowOff>
    </xdr:from>
    <xdr:to>
      <xdr:col>5</xdr:col>
      <xdr:colOff>571500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19075"/>
          <a:ext cx="609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0.86775</cdr:x>
      <cdr:y>0.9265</cdr:y>
    </cdr:from>
    <cdr:to>
      <cdr:x>0.9645</cdr:x>
      <cdr:y>0.96275</cdr:y>
    </cdr:to>
    <cdr:sp>
      <cdr:nvSpPr>
        <cdr:cNvPr id="1" name="TextBox 2"/>
        <cdr:cNvSpPr txBox="1">
          <a:spLocks noChangeArrowheads="1"/>
        </cdr:cNvSpPr>
      </cdr:nvSpPr>
      <cdr:spPr>
        <a:xfrm>
          <a:off x="7762875" y="7562850"/>
          <a:ext cx="866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25" b="0" i="0" u="none" baseline="0"/>
            <a:t>BS Sieve</a:t>
          </a:r>
        </a:p>
      </cdr:txBody>
    </cdr:sp>
  </cdr:relSizeAnchor>
  <cdr:relSizeAnchor xmlns:cdr="http://schemas.openxmlformats.org/drawingml/2006/chartDrawing">
    <cdr:from>
      <cdr:x>0.86775</cdr:x>
      <cdr:y>0.0195</cdr:y>
    </cdr:from>
    <cdr:to>
      <cdr:x>0.971</cdr:x>
      <cdr:y>0.05575</cdr:y>
    </cdr:to>
    <cdr:sp>
      <cdr:nvSpPr>
        <cdr:cNvPr id="2" name="TextBox 3"/>
        <cdr:cNvSpPr txBox="1">
          <a:spLocks noChangeArrowheads="1"/>
        </cdr:cNvSpPr>
      </cdr:nvSpPr>
      <cdr:spPr>
        <a:xfrm>
          <a:off x="7762875" y="152400"/>
          <a:ext cx="923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25" b="0" i="0" u="none" baseline="0">
              <a:solidFill>
                <a:srgbClr val="FF0000"/>
              </a:solidFill>
            </a:rPr>
            <a:t>ISO Sieve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</xdr:row>
      <xdr:rowOff>19050</xdr:rowOff>
    </xdr:from>
    <xdr:to>
      <xdr:col>17</xdr:col>
      <xdr:colOff>238125</xdr:colOff>
      <xdr:row>34</xdr:row>
      <xdr:rowOff>66675</xdr:rowOff>
    </xdr:to>
    <xdr:graphicFrame>
      <xdr:nvGraphicFramePr>
        <xdr:cNvPr id="1" name="Chart 10"/>
        <xdr:cNvGraphicFramePr/>
      </xdr:nvGraphicFramePr>
      <xdr:xfrm>
        <a:off x="6915150" y="762000"/>
        <a:ext cx="89535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647700</xdr:colOff>
      <xdr:row>0</xdr:row>
      <xdr:rowOff>76200</xdr:rowOff>
    </xdr:from>
    <xdr:to>
      <xdr:col>18</xdr:col>
      <xdr:colOff>457200</xdr:colOff>
      <xdr:row>4</xdr:row>
      <xdr:rowOff>76200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92425" y="76200"/>
          <a:ext cx="11811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0.10975</cdr:x>
      <cdr:y>0.8975</cdr:y>
    </cdr:from>
    <cdr:to>
      <cdr:x>0.199</cdr:x>
      <cdr:y>0.94375</cdr:y>
    </cdr:to>
    <cdr:sp>
      <cdr:nvSpPr>
        <cdr:cNvPr id="1" name="TextBox 4"/>
        <cdr:cNvSpPr txBox="1">
          <a:spLocks noChangeArrowheads="1"/>
        </cdr:cNvSpPr>
      </cdr:nvSpPr>
      <cdr:spPr>
        <a:xfrm>
          <a:off x="1038225" y="5343525"/>
          <a:ext cx="847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BS Sieve</a:t>
          </a:r>
        </a:p>
      </cdr:txBody>
    </cdr:sp>
  </cdr:relSizeAnchor>
  <cdr:relSizeAnchor xmlns:cdr="http://schemas.openxmlformats.org/drawingml/2006/chartDrawing">
    <cdr:from>
      <cdr:x>0.10975</cdr:x>
      <cdr:y>0.021</cdr:y>
    </cdr:from>
    <cdr:to>
      <cdr:x>0.2055</cdr:x>
      <cdr:y>0.06725</cdr:y>
    </cdr:to>
    <cdr:sp>
      <cdr:nvSpPr>
        <cdr:cNvPr id="2" name="TextBox 5"/>
        <cdr:cNvSpPr txBox="1">
          <a:spLocks noChangeArrowheads="1"/>
        </cdr:cNvSpPr>
      </cdr:nvSpPr>
      <cdr:spPr>
        <a:xfrm>
          <a:off x="1038225" y="123825"/>
          <a:ext cx="914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ISO Sieve</a:t>
          </a:r>
        </a:p>
      </cdr:txBody>
    </cdr:sp>
  </cdr:relSizeAnchor>
  <cdr:relSizeAnchor xmlns:cdr="http://schemas.openxmlformats.org/drawingml/2006/chartDrawing">
    <cdr:from>
      <cdr:x>0.91825</cdr:x>
      <cdr:y>0</cdr:y>
    </cdr:from>
    <cdr:to>
      <cdr:x>1</cdr:x>
      <cdr:y>0.1675</cdr:y>
    </cdr:to>
    <cdr:pic>
      <cdr:nvPicPr>
        <cdr:cNvPr id="3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743950" y="0"/>
          <a:ext cx="781050" cy="1000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25000" cy="5962650"/>
    <xdr:graphicFrame>
      <xdr:nvGraphicFramePr>
        <xdr:cNvPr id="1" name="Shape 1025"/>
        <xdr:cNvGraphicFramePr/>
      </xdr:nvGraphicFramePr>
      <xdr:xfrm>
        <a:off x="76200" y="0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0"/>
  <sheetViews>
    <sheetView showGridLines="0" zoomScale="143" zoomScaleNormal="143" workbookViewId="0" topLeftCell="A1">
      <selection activeCell="C10" sqref="C10"/>
    </sheetView>
  </sheetViews>
  <sheetFormatPr defaultColWidth="9.00390625" defaultRowHeight="12.75"/>
  <cols>
    <col min="1" max="1" width="20.25390625" style="2" customWidth="1"/>
    <col min="2" max="2" width="22.875" style="2" bestFit="1" customWidth="1"/>
    <col min="3" max="3" width="13.375" style="2" bestFit="1" customWidth="1"/>
    <col min="4" max="4" width="9.375" style="2" bestFit="1" customWidth="1"/>
    <col min="5" max="16384" width="9.00390625" style="2" customWidth="1"/>
  </cols>
  <sheetData>
    <row r="1" ht="12.75">
      <c r="A1" s="2" t="s">
        <v>20</v>
      </c>
    </row>
    <row r="2" ht="12.75"/>
    <row r="3" spans="1:4" ht="12.75">
      <c r="A3" s="39" t="s">
        <v>16</v>
      </c>
      <c r="B3" s="39" t="s">
        <v>30</v>
      </c>
      <c r="C3" s="39" t="s">
        <v>43</v>
      </c>
      <c r="D3" s="39" t="s">
        <v>18</v>
      </c>
    </row>
    <row r="4" spans="1:4" ht="12.75">
      <c r="A4" s="44" t="s">
        <v>21</v>
      </c>
      <c r="B4" s="46"/>
      <c r="C4" s="56"/>
      <c r="D4" s="45">
        <v>0</v>
      </c>
    </row>
    <row r="5" spans="1:4" ht="12.75">
      <c r="A5" s="44" t="s">
        <v>22</v>
      </c>
      <c r="B5" s="46"/>
      <c r="C5" s="56"/>
      <c r="D5" s="45">
        <v>0</v>
      </c>
    </row>
    <row r="6" spans="1:4" ht="12.75">
      <c r="A6" s="44" t="s">
        <v>23</v>
      </c>
      <c r="B6" s="46"/>
      <c r="C6" s="56"/>
      <c r="D6" s="45">
        <v>0</v>
      </c>
    </row>
    <row r="7" spans="1:4" ht="12.75">
      <c r="A7" s="44" t="s">
        <v>11</v>
      </c>
      <c r="B7" s="46"/>
      <c r="C7" s="56"/>
      <c r="D7" s="45">
        <v>0</v>
      </c>
    </row>
    <row r="8" spans="1:4" ht="12.75">
      <c r="A8" s="44" t="s">
        <v>35</v>
      </c>
      <c r="B8" s="46"/>
      <c r="C8" s="56"/>
      <c r="D8" s="45">
        <v>0</v>
      </c>
    </row>
    <row r="9" spans="1:4" ht="12.75">
      <c r="A9" s="44" t="s">
        <v>34</v>
      </c>
      <c r="B9" s="46"/>
      <c r="C9" s="56"/>
      <c r="D9" s="45">
        <v>0</v>
      </c>
    </row>
    <row r="10" spans="1:4" ht="12.75">
      <c r="A10" s="44" t="s">
        <v>24</v>
      </c>
      <c r="B10" s="46"/>
      <c r="C10" s="56">
        <v>0</v>
      </c>
      <c r="D10" s="47">
        <f>($D$4+$D$5+$D$6)*C10</f>
        <v>0</v>
      </c>
    </row>
    <row r="11" spans="1:4" ht="12.75">
      <c r="A11" s="44" t="s">
        <v>25</v>
      </c>
      <c r="B11" s="46"/>
      <c r="C11" s="56">
        <v>0</v>
      </c>
      <c r="D11" s="47">
        <f>($D$4+$D$5+$D$6)*C11</f>
        <v>0</v>
      </c>
    </row>
    <row r="12" spans="1:4" ht="12.75">
      <c r="A12" s="44" t="s">
        <v>26</v>
      </c>
      <c r="B12" s="46"/>
      <c r="C12" s="56">
        <v>0</v>
      </c>
      <c r="D12" s="47">
        <f>($D$4+$D$5+$D$6)*C12</f>
        <v>0</v>
      </c>
    </row>
    <row r="13" spans="1:4" ht="12.75">
      <c r="A13" s="44" t="s">
        <v>27</v>
      </c>
      <c r="B13" s="46"/>
      <c r="C13" s="56">
        <v>0</v>
      </c>
      <c r="D13" s="47">
        <f>($D$4+$D$5+$D$6)*C13</f>
        <v>0</v>
      </c>
    </row>
    <row r="14" spans="1:4" ht="12.75">
      <c r="A14" s="44" t="s">
        <v>28</v>
      </c>
      <c r="B14" s="46"/>
      <c r="C14" s="56">
        <v>0</v>
      </c>
      <c r="D14" s="47">
        <f>($D$4+$D$5+$D$6)*C14</f>
        <v>0</v>
      </c>
    </row>
    <row r="15" spans="1:4" ht="12.75">
      <c r="A15" s="44" t="s">
        <v>17</v>
      </c>
      <c r="B15" s="46"/>
      <c r="C15" s="55" t="s">
        <v>36</v>
      </c>
      <c r="D15" s="45">
        <f>(D4+D5+D6)*B15</f>
        <v>0</v>
      </c>
    </row>
    <row r="16" spans="1:4" ht="12.75">
      <c r="A16" s="44" t="s">
        <v>29</v>
      </c>
      <c r="B16" s="46"/>
      <c r="C16" s="56">
        <v>0</v>
      </c>
      <c r="D16" s="47">
        <f>D4*C16</f>
        <v>0</v>
      </c>
    </row>
    <row r="17" spans="1:4" ht="12.75">
      <c r="A17" s="2" t="s">
        <v>31</v>
      </c>
      <c r="D17" s="38">
        <f>SUM(D4:D15)</f>
        <v>0</v>
      </c>
    </row>
    <row r="18" spans="1:4" ht="12.75">
      <c r="A18" s="2" t="s">
        <v>41</v>
      </c>
      <c r="D18" s="81">
        <v>0</v>
      </c>
    </row>
    <row r="19" ht="12.75">
      <c r="D19" s="80"/>
    </row>
    <row r="20" spans="1:4" ht="12.75">
      <c r="A20" s="34" t="s">
        <v>19</v>
      </c>
      <c r="B20" s="34"/>
      <c r="C20" s="34"/>
      <c r="D20" s="82">
        <f>D18-D17</f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L81"/>
  <sheetViews>
    <sheetView showGridLines="0" tabSelected="1" zoomScale="55" zoomScaleNormal="55" workbookViewId="0" topLeftCell="A1">
      <selection activeCell="D36" sqref="D36"/>
    </sheetView>
  </sheetViews>
  <sheetFormatPr defaultColWidth="9.00390625" defaultRowHeight="12.75"/>
  <cols>
    <col min="1" max="1" width="24.125" style="2" customWidth="1"/>
    <col min="2" max="2" width="18.875" style="2" customWidth="1"/>
    <col min="3" max="3" width="15.25390625" style="2" bestFit="1" customWidth="1"/>
    <col min="4" max="4" width="14.75390625" style="2" customWidth="1"/>
    <col min="5" max="5" width="13.625" style="2" customWidth="1"/>
    <col min="6" max="6" width="9.00390625" style="2" customWidth="1"/>
    <col min="7" max="7" width="12.625" style="2" customWidth="1"/>
    <col min="8" max="8" width="11.625" style="2" customWidth="1"/>
    <col min="9" max="9" width="13.25390625" style="2" bestFit="1" customWidth="1"/>
    <col min="10" max="16384" width="9.00390625" style="2" customWidth="1"/>
  </cols>
  <sheetData>
    <row r="1" ht="28.5" customHeight="1"/>
    <row r="2" spans="1:5" ht="30">
      <c r="A2" s="24" t="s">
        <v>3</v>
      </c>
      <c r="B2" s="5"/>
      <c r="C2" s="5"/>
      <c r="D2" s="5"/>
      <c r="E2" s="6"/>
    </row>
    <row r="3" spans="1:5" ht="30">
      <c r="A3" s="24"/>
      <c r="B3" s="5"/>
      <c r="C3" s="5"/>
      <c r="D3" s="5"/>
      <c r="E3" s="6"/>
    </row>
    <row r="4" spans="1:5" ht="30">
      <c r="A4" s="24" t="s">
        <v>15</v>
      </c>
      <c r="B4" s="83"/>
      <c r="C4" s="78"/>
      <c r="D4" s="78"/>
      <c r="E4" s="79"/>
    </row>
    <row r="5" spans="1:5" ht="18">
      <c r="A5" s="4"/>
      <c r="B5" s="73"/>
      <c r="C5" s="73"/>
      <c r="D5" s="73"/>
      <c r="E5" s="74"/>
    </row>
    <row r="6" spans="2:6" s="3" customFormat="1" ht="18">
      <c r="B6" s="23" t="s">
        <v>13</v>
      </c>
      <c r="E6" s="37">
        <f>'Aggregate weight calculator'!D20</f>
        <v>0</v>
      </c>
      <c r="F6" s="23"/>
    </row>
    <row r="7" ht="18.75" customHeight="1"/>
    <row r="8" spans="2:8" ht="18">
      <c r="B8" s="7" t="s">
        <v>12</v>
      </c>
      <c r="C8" s="75"/>
      <c r="D8" s="76"/>
      <c r="E8" s="77"/>
      <c r="F8" s="3"/>
      <c r="G8" s="3"/>
      <c r="H8" s="3"/>
    </row>
    <row r="9" spans="2:8" ht="18">
      <c r="B9" s="7"/>
      <c r="C9" s="7"/>
      <c r="D9" s="8"/>
      <c r="E9" s="8"/>
      <c r="F9" s="3"/>
      <c r="G9" s="3"/>
      <c r="H9" s="3"/>
    </row>
    <row r="10" spans="2:8" ht="15.75">
      <c r="B10" s="35"/>
      <c r="C10" s="35"/>
      <c r="D10" s="35"/>
      <c r="E10" s="35"/>
      <c r="F10" s="3"/>
      <c r="G10" s="3"/>
      <c r="H10" s="3"/>
    </row>
    <row r="11" spans="1:5" s="23" customFormat="1" ht="18">
      <c r="A11" s="66" t="s">
        <v>16</v>
      </c>
      <c r="B11" s="36"/>
      <c r="C11" s="36"/>
      <c r="D11" s="36"/>
      <c r="E11" s="36"/>
    </row>
    <row r="12" spans="1:8" ht="18">
      <c r="A12" s="67" t="s">
        <v>33</v>
      </c>
      <c r="B12" s="61">
        <v>0</v>
      </c>
      <c r="C12" s="61">
        <v>0</v>
      </c>
      <c r="D12" s="61">
        <v>0</v>
      </c>
      <c r="E12" s="61">
        <v>0</v>
      </c>
      <c r="F12" s="3"/>
      <c r="G12" s="3"/>
      <c r="H12" s="3"/>
    </row>
    <row r="13" spans="1:11" ht="18.75" customHeight="1">
      <c r="A13" s="88" t="s">
        <v>39</v>
      </c>
      <c r="B13" s="86" t="s">
        <v>4</v>
      </c>
      <c r="C13" s="86"/>
      <c r="D13" s="86"/>
      <c r="E13" s="86"/>
      <c r="F13" s="3"/>
      <c r="G13" s="87" t="s">
        <v>7</v>
      </c>
      <c r="H13" s="87" t="s">
        <v>14</v>
      </c>
      <c r="I13" s="85"/>
      <c r="J13" s="26"/>
      <c r="K13" s="27"/>
    </row>
    <row r="14" spans="1:12" ht="15">
      <c r="A14" s="89"/>
      <c r="B14" s="86"/>
      <c r="C14" s="86"/>
      <c r="D14" s="86"/>
      <c r="E14" s="86"/>
      <c r="F14" s="3"/>
      <c r="G14" s="87"/>
      <c r="H14" s="87"/>
      <c r="I14" s="85"/>
      <c r="J14" s="26"/>
      <c r="K14" s="26"/>
      <c r="L14" s="11"/>
    </row>
    <row r="15" spans="1:12" ht="18">
      <c r="A15" s="69">
        <v>16</v>
      </c>
      <c r="B15" s="62"/>
      <c r="C15" s="62"/>
      <c r="D15" s="62"/>
      <c r="E15" s="62"/>
      <c r="F15" s="3"/>
      <c r="G15" s="12" t="e">
        <f aca="true" t="shared" si="0" ref="G15:G27">($B$30/$E$33)*B15+($C$30/$E$33)*C15+($D$30/$E$33)*D15+($E$30/$E$33)*E15</f>
        <v>#DIV/0!</v>
      </c>
      <c r="H15" s="12"/>
      <c r="I15" s="17"/>
      <c r="J15" s="16"/>
      <c r="K15" s="16"/>
      <c r="L15" s="11"/>
    </row>
    <row r="16" spans="1:11" ht="18">
      <c r="A16" s="69">
        <v>8</v>
      </c>
      <c r="B16" s="62"/>
      <c r="C16" s="62"/>
      <c r="D16" s="62"/>
      <c r="E16" s="62"/>
      <c r="F16" s="3"/>
      <c r="G16" s="12" t="e">
        <f t="shared" si="0"/>
        <v>#DIV/0!</v>
      </c>
      <c r="H16" s="12"/>
      <c r="I16" s="17"/>
      <c r="J16" s="16"/>
      <c r="K16" s="16"/>
    </row>
    <row r="17" spans="1:11" ht="18">
      <c r="A17" s="69">
        <v>4</v>
      </c>
      <c r="B17" s="62"/>
      <c r="C17" s="62"/>
      <c r="D17" s="62"/>
      <c r="E17" s="62"/>
      <c r="F17" s="3"/>
      <c r="G17" s="12" t="e">
        <f t="shared" si="0"/>
        <v>#DIV/0!</v>
      </c>
      <c r="H17" s="12"/>
      <c r="I17" s="17"/>
      <c r="J17" s="16"/>
      <c r="K17" s="16"/>
    </row>
    <row r="18" spans="1:11" ht="18">
      <c r="A18" s="69">
        <v>2</v>
      </c>
      <c r="B18" s="62"/>
      <c r="C18" s="62"/>
      <c r="D18" s="62"/>
      <c r="E18" s="62"/>
      <c r="F18" s="3"/>
      <c r="G18" s="12" t="e">
        <f t="shared" si="0"/>
        <v>#DIV/0!</v>
      </c>
      <c r="H18" s="12"/>
      <c r="I18" s="17"/>
      <c r="J18" s="16"/>
      <c r="K18" s="16"/>
    </row>
    <row r="19" spans="1:11" ht="18">
      <c r="A19" s="70">
        <v>1</v>
      </c>
      <c r="B19" s="62"/>
      <c r="C19" s="62"/>
      <c r="D19" s="62"/>
      <c r="E19" s="62"/>
      <c r="F19" s="3"/>
      <c r="G19" s="12" t="e">
        <f t="shared" si="0"/>
        <v>#DIV/0!</v>
      </c>
      <c r="H19" s="12"/>
      <c r="I19" s="17"/>
      <c r="J19" s="16"/>
      <c r="K19" s="16"/>
    </row>
    <row r="20" spans="1:11" ht="18">
      <c r="A20" s="70">
        <v>0.5</v>
      </c>
      <c r="B20" s="62"/>
      <c r="C20" s="62"/>
      <c r="D20" s="62"/>
      <c r="E20" s="62"/>
      <c r="F20" s="3"/>
      <c r="G20" s="12" t="e">
        <f t="shared" si="0"/>
        <v>#DIV/0!</v>
      </c>
      <c r="H20" s="12"/>
      <c r="I20" s="17"/>
      <c r="J20" s="16"/>
      <c r="K20" s="16"/>
    </row>
    <row r="21" spans="1:11" ht="18">
      <c r="A21" s="70">
        <v>0.25</v>
      </c>
      <c r="B21" s="62"/>
      <c r="C21" s="62"/>
      <c r="D21" s="62"/>
      <c r="E21" s="62"/>
      <c r="F21" s="3"/>
      <c r="G21" s="12" t="e">
        <f t="shared" si="0"/>
        <v>#DIV/0!</v>
      </c>
      <c r="H21" s="12"/>
      <c r="I21" s="17"/>
      <c r="J21" s="16"/>
      <c r="K21" s="16"/>
    </row>
    <row r="22" spans="1:11" ht="18">
      <c r="A22" s="70">
        <v>0.125</v>
      </c>
      <c r="B22" s="62"/>
      <c r="C22" s="62"/>
      <c r="D22" s="62"/>
      <c r="E22" s="62"/>
      <c r="F22" s="3"/>
      <c r="G22" s="12" t="e">
        <f t="shared" si="0"/>
        <v>#DIV/0!</v>
      </c>
      <c r="H22" s="12"/>
      <c r="I22" s="17"/>
      <c r="J22" s="16"/>
      <c r="K22" s="16"/>
    </row>
    <row r="23" spans="1:11" ht="18">
      <c r="A23" s="69">
        <v>0.063</v>
      </c>
      <c r="B23" s="62"/>
      <c r="C23" s="62"/>
      <c r="D23" s="62"/>
      <c r="E23" s="62"/>
      <c r="F23" s="3"/>
      <c r="G23" s="12" t="e">
        <f t="shared" si="0"/>
        <v>#DIV/0!</v>
      </c>
      <c r="H23" s="12"/>
      <c r="I23" s="17"/>
      <c r="J23" s="16"/>
      <c r="K23" s="16"/>
    </row>
    <row r="24" spans="1:11" ht="18">
      <c r="A24" s="69"/>
      <c r="B24" s="62"/>
      <c r="C24" s="62"/>
      <c r="D24" s="62"/>
      <c r="E24" s="62"/>
      <c r="F24" s="3"/>
      <c r="G24" s="12" t="e">
        <f t="shared" si="0"/>
        <v>#DIV/0!</v>
      </c>
      <c r="H24" s="12"/>
      <c r="I24" s="17"/>
      <c r="J24" s="16"/>
      <c r="K24" s="16"/>
    </row>
    <row r="25" spans="1:11" ht="18">
      <c r="A25" s="69"/>
      <c r="B25" s="62"/>
      <c r="C25" s="62"/>
      <c r="D25" s="62"/>
      <c r="E25" s="62"/>
      <c r="F25" s="3"/>
      <c r="G25" s="12" t="e">
        <f t="shared" si="0"/>
        <v>#DIV/0!</v>
      </c>
      <c r="H25" s="12"/>
      <c r="I25" s="17"/>
      <c r="J25" s="16"/>
      <c r="K25" s="16"/>
    </row>
    <row r="26" spans="1:11" ht="18">
      <c r="A26" s="69"/>
      <c r="B26" s="62"/>
      <c r="C26" s="62"/>
      <c r="D26" s="62"/>
      <c r="E26" s="63"/>
      <c r="F26" s="3"/>
      <c r="G26" s="12" t="e">
        <f t="shared" si="0"/>
        <v>#DIV/0!</v>
      </c>
      <c r="H26" s="12"/>
      <c r="I26" s="17"/>
      <c r="J26" s="16"/>
      <c r="K26" s="16"/>
    </row>
    <row r="27" spans="1:11" ht="18">
      <c r="A27" s="69"/>
      <c r="B27" s="62"/>
      <c r="C27" s="62"/>
      <c r="D27" s="62"/>
      <c r="E27" s="63"/>
      <c r="F27" s="3"/>
      <c r="G27" s="12" t="e">
        <f t="shared" si="0"/>
        <v>#DIV/0!</v>
      </c>
      <c r="H27" s="12"/>
      <c r="I27" s="17"/>
      <c r="J27" s="16"/>
      <c r="K27" s="16"/>
    </row>
    <row r="28" spans="1:11" ht="18">
      <c r="A28" s="84" t="s">
        <v>42</v>
      </c>
      <c r="B28" s="64"/>
      <c r="C28" s="64"/>
      <c r="D28" s="64"/>
      <c r="E28" s="64"/>
      <c r="F28" s="3"/>
      <c r="G28" s="13"/>
      <c r="H28" s="13"/>
      <c r="I28" s="9"/>
      <c r="J28" s="9"/>
      <c r="K28" s="11"/>
    </row>
    <row r="29" spans="1:7" ht="19.5" customHeight="1">
      <c r="A29" s="7"/>
      <c r="B29" s="23"/>
      <c r="C29" s="23"/>
      <c r="D29" s="23"/>
      <c r="E29" s="23"/>
      <c r="F29" s="20" t="s">
        <v>5</v>
      </c>
      <c r="G29" s="14" t="e">
        <f>((100-G15)+(100-G16)+(100-G17)+(100-G18)+(100-G20)+(100-G21)+(100-G22)+(100-G23)+(100-G24)+(100-G25))/100</f>
        <v>#DIV/0!</v>
      </c>
    </row>
    <row r="30" spans="1:8" ht="36">
      <c r="A30" s="71" t="s">
        <v>8</v>
      </c>
      <c r="B30" s="18">
        <v>0</v>
      </c>
      <c r="C30" s="18">
        <v>0</v>
      </c>
      <c r="D30" s="18">
        <v>0</v>
      </c>
      <c r="E30" s="18">
        <v>0</v>
      </c>
      <c r="F30" s="3"/>
      <c r="G30" s="3"/>
      <c r="H30" s="3"/>
    </row>
    <row r="31" spans="1:8" ht="28.5" customHeight="1">
      <c r="A31" s="71" t="s">
        <v>9</v>
      </c>
      <c r="B31" s="72">
        <f>$E$6*B30/100</f>
        <v>0</v>
      </c>
      <c r="C31" s="72">
        <f>$E$6*C30/100</f>
        <v>0</v>
      </c>
      <c r="D31" s="72">
        <f>$E$6*D30/100</f>
        <v>0</v>
      </c>
      <c r="E31" s="72">
        <f>$E$6*E30/100</f>
        <v>0</v>
      </c>
      <c r="F31" s="3"/>
      <c r="G31" s="3"/>
      <c r="H31" s="3"/>
    </row>
    <row r="32" spans="1:8" ht="36">
      <c r="A32" s="71" t="s">
        <v>32</v>
      </c>
      <c r="B32" s="72">
        <f>B31+(B31*B12)</f>
        <v>0</v>
      </c>
      <c r="C32" s="72">
        <f>C31+(C31*C12)</f>
        <v>0</v>
      </c>
      <c r="D32" s="72">
        <f>D31+(D31*D12)</f>
        <v>0</v>
      </c>
      <c r="E32" s="72">
        <f>E31+(E31*E12)</f>
        <v>0</v>
      </c>
      <c r="F32" s="3"/>
      <c r="G32" s="3"/>
      <c r="H32" s="3"/>
    </row>
    <row r="33" spans="1:8" ht="18">
      <c r="A33" s="65"/>
      <c r="B33" s="19"/>
      <c r="C33" s="19"/>
      <c r="D33" s="22" t="s">
        <v>10</v>
      </c>
      <c r="E33" s="22">
        <f>SUM(B30:E30)</f>
        <v>0</v>
      </c>
      <c r="F33" s="21" t="s">
        <v>6</v>
      </c>
      <c r="G33" s="16"/>
      <c r="H33" s="10"/>
    </row>
    <row r="34" ht="12.75"/>
    <row r="35" spans="1:8" ht="15">
      <c r="A35" s="15"/>
      <c r="B35" s="15"/>
      <c r="C35" s="15"/>
      <c r="D35" s="15"/>
      <c r="E35" s="15"/>
      <c r="F35" s="15"/>
      <c r="G35" s="15"/>
      <c r="H35" s="3"/>
    </row>
    <row r="36" spans="1:8" ht="15">
      <c r="A36" s="15"/>
      <c r="B36" s="15"/>
      <c r="C36" s="15"/>
      <c r="D36" s="15"/>
      <c r="E36" s="15"/>
      <c r="F36" s="15"/>
      <c r="G36" s="15"/>
      <c r="H36" s="3"/>
    </row>
    <row r="37" spans="1:8" ht="15">
      <c r="A37" s="27"/>
      <c r="B37" s="16"/>
      <c r="C37" s="16"/>
      <c r="D37" s="17"/>
      <c r="E37" s="17"/>
      <c r="F37" s="15"/>
      <c r="G37" s="16"/>
      <c r="H37" s="10"/>
    </row>
    <row r="38" spans="1:7" ht="15.75">
      <c r="A38" s="57"/>
      <c r="B38" s="58"/>
      <c r="C38" s="58"/>
      <c r="D38" s="58"/>
      <c r="E38" s="58"/>
      <c r="F38" s="59"/>
      <c r="G38" s="27"/>
    </row>
    <row r="39" spans="1:7" ht="12.75">
      <c r="A39" s="26"/>
      <c r="B39" s="27"/>
      <c r="C39" s="27"/>
      <c r="D39" s="27"/>
      <c r="E39" s="27"/>
      <c r="F39" s="60"/>
      <c r="G39" s="27"/>
    </row>
    <row r="40" spans="1:7" ht="12.75">
      <c r="A40" s="26"/>
      <c r="B40" s="27"/>
      <c r="C40" s="27"/>
      <c r="D40" s="27"/>
      <c r="E40" s="27"/>
      <c r="F40" s="60"/>
      <c r="G40" s="27"/>
    </row>
    <row r="41" spans="1:7" ht="12.75">
      <c r="A41" s="26"/>
      <c r="B41" s="27"/>
      <c r="C41" s="27"/>
      <c r="D41" s="27"/>
      <c r="E41" s="27"/>
      <c r="F41" s="60"/>
      <c r="G41" s="27"/>
    </row>
    <row r="42" spans="1:7" ht="12.75">
      <c r="A42" s="26"/>
      <c r="B42" s="27"/>
      <c r="C42" s="27"/>
      <c r="D42" s="27"/>
      <c r="E42" s="27"/>
      <c r="F42" s="60"/>
      <c r="G42" s="27"/>
    </row>
    <row r="43" spans="1:7" ht="12.75">
      <c r="A43" s="26"/>
      <c r="B43" s="27"/>
      <c r="C43" s="27"/>
      <c r="D43" s="27"/>
      <c r="E43" s="27"/>
      <c r="F43" s="60"/>
      <c r="G43" s="27"/>
    </row>
    <row r="44" spans="1:7" ht="12.75">
      <c r="A44" s="26"/>
      <c r="B44" s="27"/>
      <c r="C44" s="27"/>
      <c r="D44" s="27"/>
      <c r="E44" s="27"/>
      <c r="F44" s="60"/>
      <c r="G44" s="27"/>
    </row>
    <row r="45" spans="1:7" ht="12.75">
      <c r="A45" s="26"/>
      <c r="B45" s="27"/>
      <c r="C45" s="27"/>
      <c r="D45" s="27"/>
      <c r="E45" s="27"/>
      <c r="F45" s="60"/>
      <c r="G45" s="27"/>
    </row>
    <row r="46" spans="1:7" ht="12.75">
      <c r="A46" s="26"/>
      <c r="B46" s="27"/>
      <c r="C46" s="27"/>
      <c r="D46" s="27"/>
      <c r="E46" s="27"/>
      <c r="F46" s="60"/>
      <c r="G46" s="27"/>
    </row>
    <row r="47" spans="1:7" ht="12.75">
      <c r="A47" s="26"/>
      <c r="B47" s="27"/>
      <c r="C47" s="27"/>
      <c r="D47" s="27"/>
      <c r="E47" s="27"/>
      <c r="F47" s="60"/>
      <c r="G47" s="27"/>
    </row>
    <row r="48" spans="1:7" ht="12.75">
      <c r="A48" s="26"/>
      <c r="B48" s="27"/>
      <c r="C48" s="27"/>
      <c r="D48" s="27"/>
      <c r="E48" s="27"/>
      <c r="F48" s="60"/>
      <c r="G48" s="27"/>
    </row>
    <row r="49" spans="1:7" ht="12.75">
      <c r="A49" s="68" t="s">
        <v>37</v>
      </c>
      <c r="B49" s="68" t="s">
        <v>38</v>
      </c>
      <c r="C49" s="27"/>
      <c r="D49" s="27"/>
      <c r="E49" s="27"/>
      <c r="F49" s="60"/>
      <c r="G49" s="27"/>
    </row>
    <row r="50" spans="1:7" ht="18">
      <c r="A50" s="69">
        <v>16</v>
      </c>
      <c r="B50" s="70">
        <v>37.5</v>
      </c>
      <c r="C50" s="27"/>
      <c r="D50" s="27"/>
      <c r="E50" s="27"/>
      <c r="F50" s="60"/>
      <c r="G50" s="27"/>
    </row>
    <row r="51" spans="1:7" ht="18">
      <c r="A51" s="69">
        <v>8</v>
      </c>
      <c r="B51" s="70">
        <v>20</v>
      </c>
      <c r="C51" s="27"/>
      <c r="D51" s="27"/>
      <c r="E51" s="27"/>
      <c r="F51" s="60"/>
      <c r="G51" s="27"/>
    </row>
    <row r="52" spans="1:7" ht="18">
      <c r="A52" s="69">
        <v>4</v>
      </c>
      <c r="B52" s="70">
        <v>14</v>
      </c>
      <c r="C52" s="27"/>
      <c r="D52" s="27"/>
      <c r="E52" s="27"/>
      <c r="F52" s="60"/>
      <c r="G52" s="27"/>
    </row>
    <row r="53" spans="1:7" ht="18">
      <c r="A53" s="69">
        <v>2</v>
      </c>
      <c r="B53" s="70">
        <v>10</v>
      </c>
      <c r="C53" s="27"/>
      <c r="D53" s="27"/>
      <c r="E53" s="27"/>
      <c r="F53" s="60"/>
      <c r="G53" s="27"/>
    </row>
    <row r="54" spans="1:2" ht="18">
      <c r="A54" s="70">
        <v>1</v>
      </c>
      <c r="B54" s="69">
        <v>6.3</v>
      </c>
    </row>
    <row r="55" spans="1:2" s="3" customFormat="1" ht="18">
      <c r="A55" s="70">
        <v>0.5</v>
      </c>
      <c r="B55" s="69">
        <v>5</v>
      </c>
    </row>
    <row r="56" spans="1:6" s="3" customFormat="1" ht="18">
      <c r="A56" s="70">
        <v>0.25</v>
      </c>
      <c r="B56" s="69">
        <v>3.35</v>
      </c>
      <c r="C56" s="41"/>
      <c r="D56" s="40"/>
      <c r="E56" s="40"/>
      <c r="F56" s="40"/>
    </row>
    <row r="57" spans="1:6" s="3" customFormat="1" ht="18">
      <c r="A57" s="70">
        <v>0.125</v>
      </c>
      <c r="B57" s="69">
        <v>2.36</v>
      </c>
      <c r="C57" s="40"/>
      <c r="D57" s="40"/>
      <c r="E57" s="40"/>
      <c r="F57" s="40"/>
    </row>
    <row r="58" spans="1:6" s="3" customFormat="1" ht="18">
      <c r="A58" s="69">
        <v>0.063</v>
      </c>
      <c r="B58" s="69">
        <v>1.18</v>
      </c>
      <c r="C58" s="40"/>
      <c r="D58" s="40"/>
      <c r="E58" s="40"/>
      <c r="F58" s="40"/>
    </row>
    <row r="59" spans="1:6" s="3" customFormat="1" ht="18">
      <c r="A59" s="69"/>
      <c r="B59" s="69">
        <v>0.6</v>
      </c>
      <c r="C59" s="49"/>
      <c r="D59" s="50"/>
      <c r="E59" s="50"/>
      <c r="F59" s="40"/>
    </row>
    <row r="60" spans="1:6" s="3" customFormat="1" ht="18">
      <c r="A60" s="69"/>
      <c r="B60" s="69">
        <v>0.3</v>
      </c>
      <c r="C60" s="50"/>
      <c r="D60" s="50"/>
      <c r="E60" s="50"/>
      <c r="F60" s="40"/>
    </row>
    <row r="61" spans="1:6" s="3" customFormat="1" ht="18">
      <c r="A61" s="69"/>
      <c r="B61" s="69">
        <v>0.15</v>
      </c>
      <c r="C61" s="48"/>
      <c r="D61" s="48"/>
      <c r="E61" s="50"/>
      <c r="F61" s="40"/>
    </row>
    <row r="62" spans="1:6" s="3" customFormat="1" ht="18">
      <c r="A62" s="69"/>
      <c r="B62" s="69">
        <v>0.075</v>
      </c>
      <c r="C62" s="52"/>
      <c r="D62" s="53"/>
      <c r="E62" s="50"/>
      <c r="F62" s="40"/>
    </row>
    <row r="63" spans="1:6" s="3" customFormat="1" ht="15.75">
      <c r="A63" s="48"/>
      <c r="B63" s="51"/>
      <c r="C63" s="52"/>
      <c r="D63" s="53"/>
      <c r="E63" s="50"/>
      <c r="F63" s="40"/>
    </row>
    <row r="64" spans="1:6" s="3" customFormat="1" ht="15.75">
      <c r="A64" s="48"/>
      <c r="B64" s="51"/>
      <c r="C64" s="52"/>
      <c r="D64" s="53"/>
      <c r="E64" s="50"/>
      <c r="F64" s="40"/>
    </row>
    <row r="65" spans="1:6" s="3" customFormat="1" ht="15.75">
      <c r="A65" s="48"/>
      <c r="B65" s="51"/>
      <c r="C65" s="52"/>
      <c r="D65" s="53"/>
      <c r="E65" s="50"/>
      <c r="F65" s="40"/>
    </row>
    <row r="66" spans="1:6" s="3" customFormat="1" ht="15">
      <c r="A66" s="50"/>
      <c r="B66" s="50"/>
      <c r="C66" s="50"/>
      <c r="D66" s="53"/>
      <c r="E66" s="50"/>
      <c r="F66" s="40"/>
    </row>
    <row r="67" spans="1:6" s="3" customFormat="1" ht="15.75">
      <c r="A67" s="50"/>
      <c r="B67" s="48"/>
      <c r="C67" s="50"/>
      <c r="D67" s="50"/>
      <c r="E67" s="50"/>
      <c r="F67" s="40"/>
    </row>
    <row r="68" spans="1:6" s="3" customFormat="1" ht="15.75">
      <c r="A68" s="48"/>
      <c r="B68" s="50"/>
      <c r="C68" s="50"/>
      <c r="D68" s="50"/>
      <c r="E68" s="50"/>
      <c r="F68" s="40"/>
    </row>
    <row r="69" spans="1:6" s="3" customFormat="1" ht="15">
      <c r="A69" s="50"/>
      <c r="B69" s="50"/>
      <c r="C69" s="50"/>
      <c r="D69" s="50"/>
      <c r="E69" s="50"/>
      <c r="F69" s="40"/>
    </row>
    <row r="70" spans="1:6" s="3" customFormat="1" ht="15.75">
      <c r="A70" s="48"/>
      <c r="B70" s="50"/>
      <c r="C70" s="50"/>
      <c r="D70" s="53"/>
      <c r="E70" s="50"/>
      <c r="F70" s="40"/>
    </row>
    <row r="71" spans="1:6" s="3" customFormat="1" ht="15">
      <c r="A71" s="50"/>
      <c r="B71" s="50"/>
      <c r="C71" s="50"/>
      <c r="D71" s="50"/>
      <c r="E71" s="50"/>
      <c r="F71" s="40"/>
    </row>
    <row r="72" spans="1:6" s="3" customFormat="1" ht="15.75">
      <c r="A72" s="48"/>
      <c r="B72" s="50"/>
      <c r="C72" s="50"/>
      <c r="D72" s="54"/>
      <c r="E72" s="50"/>
      <c r="F72" s="40"/>
    </row>
    <row r="73" spans="1:6" s="3" customFormat="1" ht="15.75">
      <c r="A73" s="50"/>
      <c r="B73" s="50"/>
      <c r="C73" s="50"/>
      <c r="D73" s="54"/>
      <c r="E73" s="50"/>
      <c r="F73" s="40"/>
    </row>
    <row r="74" spans="1:6" ht="14.25">
      <c r="A74" s="50"/>
      <c r="B74" s="50"/>
      <c r="C74" s="50"/>
      <c r="D74" s="50"/>
      <c r="E74" s="50"/>
      <c r="F74" s="40"/>
    </row>
    <row r="75" spans="1:6" ht="14.25">
      <c r="A75" s="50"/>
      <c r="B75" s="50"/>
      <c r="C75" s="50"/>
      <c r="D75" s="50"/>
      <c r="E75" s="50"/>
      <c r="F75" s="40"/>
    </row>
    <row r="76" spans="1:6" ht="15">
      <c r="A76" s="42"/>
      <c r="B76" s="40"/>
      <c r="C76" s="42"/>
      <c r="D76" s="40"/>
      <c r="E76" s="40"/>
      <c r="F76" s="40"/>
    </row>
    <row r="77" spans="1:6" ht="14.25">
      <c r="A77" s="40"/>
      <c r="B77" s="40"/>
      <c r="C77" s="40"/>
      <c r="D77" s="40"/>
      <c r="E77" s="40"/>
      <c r="F77" s="40"/>
    </row>
    <row r="78" spans="1:6" ht="15">
      <c r="A78" s="42"/>
      <c r="B78" s="40"/>
      <c r="C78" s="43"/>
      <c r="D78" s="40"/>
      <c r="E78" s="40"/>
      <c r="F78" s="40"/>
    </row>
    <row r="79" ht="14.25">
      <c r="F79" s="40"/>
    </row>
    <row r="80" ht="14.25">
      <c r="F80" s="40"/>
    </row>
    <row r="81" ht="14.25">
      <c r="F81" s="40"/>
    </row>
  </sheetData>
  <mergeCells count="5">
    <mergeCell ref="I13:I14"/>
    <mergeCell ref="B13:E14"/>
    <mergeCell ref="G13:G14"/>
    <mergeCell ref="A13:A14"/>
    <mergeCell ref="H13:H14"/>
  </mergeCells>
  <printOptions horizontalCentered="1" verticalCentered="1"/>
  <pageMargins left="0.4330708661417323" right="0.5511811023622047" top="0.52" bottom="0.984251968503937" header="0.5118110236220472" footer="0.5118110236220472"/>
  <pageSetup fitToHeight="1" fitToWidth="1" horizontalDpi="300" verticalDpi="300" orientation="landscape" paperSize="9" scale="62" r:id="rId3"/>
  <headerFooter alignWithMargins="0">
    <oddFooter>&amp;L&amp;"Arial,Regular"EFNARC
European Sprayed Concrete Specification&amp;C&amp;"Arial,Regular"Version 1, October 2001&amp;R&amp;"Arial,Regular"Analysis: &amp;D
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23"/>
  <sheetViews>
    <sheetView zoomScale="115" zoomScaleNormal="115" workbookViewId="0" topLeftCell="A1">
      <selection activeCell="A2" sqref="A2"/>
    </sheetView>
  </sheetViews>
  <sheetFormatPr defaultColWidth="9.00390625" defaultRowHeight="12.75"/>
  <cols>
    <col min="1" max="1" width="18.125" style="34" customWidth="1"/>
    <col min="2" max="2" width="19.50390625" style="2" customWidth="1"/>
    <col min="3" max="3" width="15.125" style="2" bestFit="1" customWidth="1"/>
    <col min="4" max="4" width="15.75390625" style="2" bestFit="1" customWidth="1"/>
    <col min="5" max="5" width="15.50390625" style="2" bestFit="1" customWidth="1"/>
    <col min="6" max="16384" width="9.00390625" style="2" customWidth="1"/>
  </cols>
  <sheetData>
    <row r="1" spans="1:5" s="31" customFormat="1" ht="26.25" thickBot="1">
      <c r="A1" s="29" t="s">
        <v>0</v>
      </c>
      <c r="B1" s="28" t="s">
        <v>40</v>
      </c>
      <c r="C1" s="28"/>
      <c r="D1" s="30" t="s">
        <v>2</v>
      </c>
      <c r="E1" s="30" t="s">
        <v>1</v>
      </c>
    </row>
    <row r="2" spans="1:5" s="31" customFormat="1" ht="12.75">
      <c r="A2" s="90">
        <v>0.063</v>
      </c>
      <c r="B2" s="91"/>
      <c r="C2" s="91"/>
      <c r="D2" s="92">
        <v>100</v>
      </c>
      <c r="E2" s="92"/>
    </row>
    <row r="3" spans="1:4" ht="12.75">
      <c r="A3" s="32">
        <v>0.125</v>
      </c>
      <c r="B3" s="25">
        <v>4</v>
      </c>
      <c r="C3" s="25">
        <v>12</v>
      </c>
      <c r="D3" s="2">
        <v>100</v>
      </c>
    </row>
    <row r="4" spans="1:4" ht="12.75">
      <c r="A4" s="32">
        <v>0.25</v>
      </c>
      <c r="B4" s="25">
        <v>11</v>
      </c>
      <c r="C4" s="25">
        <v>26</v>
      </c>
      <c r="D4" s="2">
        <v>100</v>
      </c>
    </row>
    <row r="5" spans="1:4" ht="12.75">
      <c r="A5" s="32">
        <v>0.5</v>
      </c>
      <c r="B5" s="25">
        <v>22</v>
      </c>
      <c r="C5" s="25">
        <v>50</v>
      </c>
      <c r="D5" s="2">
        <v>100</v>
      </c>
    </row>
    <row r="6" spans="1:4" ht="12.75">
      <c r="A6" s="32">
        <v>1</v>
      </c>
      <c r="B6" s="25">
        <v>37</v>
      </c>
      <c r="C6" s="25">
        <v>72</v>
      </c>
      <c r="D6" s="2">
        <v>100</v>
      </c>
    </row>
    <row r="7" spans="1:4" ht="12.75">
      <c r="A7" s="32">
        <v>2</v>
      </c>
      <c r="B7" s="25">
        <v>55</v>
      </c>
      <c r="C7" s="25">
        <v>90</v>
      </c>
      <c r="D7" s="2">
        <v>100</v>
      </c>
    </row>
    <row r="8" spans="1:4" ht="12.75">
      <c r="A8" s="32">
        <v>4</v>
      </c>
      <c r="B8" s="25">
        <v>73</v>
      </c>
      <c r="C8" s="25">
        <v>100</v>
      </c>
      <c r="D8" s="2">
        <v>100</v>
      </c>
    </row>
    <row r="9" spans="1:4" ht="12.75">
      <c r="A9" s="32">
        <v>8</v>
      </c>
      <c r="B9" s="25">
        <v>90</v>
      </c>
      <c r="C9" s="25">
        <v>100</v>
      </c>
      <c r="D9" s="2">
        <v>100</v>
      </c>
    </row>
    <row r="10" spans="1:4" ht="12.75">
      <c r="A10" s="32">
        <v>16</v>
      </c>
      <c r="B10" s="25">
        <v>100</v>
      </c>
      <c r="C10" s="25">
        <v>100</v>
      </c>
      <c r="D10" s="2">
        <v>100</v>
      </c>
    </row>
    <row r="11" spans="1:5" ht="12.75">
      <c r="A11" s="32">
        <v>0.075</v>
      </c>
      <c r="B11" s="25"/>
      <c r="C11" s="25"/>
      <c r="E11" s="2">
        <v>0</v>
      </c>
    </row>
    <row r="12" spans="1:5" ht="12.75">
      <c r="A12" s="33">
        <v>0.15</v>
      </c>
      <c r="E12" s="2">
        <v>0</v>
      </c>
    </row>
    <row r="13" spans="1:5" ht="12.75">
      <c r="A13" s="33">
        <v>0.3</v>
      </c>
      <c r="E13" s="2">
        <v>0</v>
      </c>
    </row>
    <row r="14" spans="1:5" ht="12.75">
      <c r="A14" s="33">
        <v>0.6</v>
      </c>
      <c r="E14" s="2">
        <v>0</v>
      </c>
    </row>
    <row r="15" spans="1:5" ht="12.75">
      <c r="A15" s="33">
        <v>1.18</v>
      </c>
      <c r="E15" s="2">
        <v>0</v>
      </c>
    </row>
    <row r="16" spans="1:5" ht="12.75">
      <c r="A16" s="33">
        <v>2.36</v>
      </c>
      <c r="E16" s="2">
        <v>0</v>
      </c>
    </row>
    <row r="17" spans="1:5" ht="12.75">
      <c r="A17" s="33">
        <v>3.35</v>
      </c>
      <c r="E17" s="2">
        <v>0</v>
      </c>
    </row>
    <row r="18" spans="1:5" ht="12.75">
      <c r="A18" s="33">
        <v>5</v>
      </c>
      <c r="E18" s="2">
        <v>0</v>
      </c>
    </row>
    <row r="19" spans="1:5" ht="12.75">
      <c r="A19" s="33">
        <v>6.3</v>
      </c>
      <c r="E19" s="2">
        <v>0</v>
      </c>
    </row>
    <row r="20" spans="1:5" ht="12.75">
      <c r="A20" s="33">
        <v>10</v>
      </c>
      <c r="E20" s="2">
        <v>0</v>
      </c>
    </row>
    <row r="21" spans="1:5" ht="12.75">
      <c r="A21" s="33">
        <v>14</v>
      </c>
      <c r="E21" s="2">
        <v>0</v>
      </c>
    </row>
    <row r="22" spans="1:5" ht="12.75">
      <c r="A22" s="33">
        <v>20</v>
      </c>
      <c r="E22" s="2">
        <v>0</v>
      </c>
    </row>
    <row r="23" spans="1:5" ht="12.75">
      <c r="A23" s="33">
        <v>37.5</v>
      </c>
      <c r="E23" s="2">
        <v>0</v>
      </c>
    </row>
  </sheetData>
  <printOptions gridLines="1"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 Dimmock</cp:lastModifiedBy>
  <cp:lastPrinted>2001-10-08T07:47:53Z</cp:lastPrinted>
  <dcterms:created xsi:type="dcterms:W3CDTF">1998-09-23T20:24:01Z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